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7755"/>
  </bookViews>
  <sheets>
    <sheet name="MODELO CRONOGRAMA FIS FINANC" sheetId="4" r:id="rId1"/>
  </sheets>
  <definedNames>
    <definedName name="_xlnm.Print_Area" localSheetId="0">'MODELO CRONOGRAMA FIS FINANC'!$A$1:$K$44</definedName>
  </definedNames>
  <calcPr calcId="145621"/>
</workbook>
</file>

<file path=xl/calcChain.xml><?xml version="1.0" encoding="utf-8"?>
<calcChain xmlns="http://schemas.openxmlformats.org/spreadsheetml/2006/main">
  <c r="E37" i="4" l="1"/>
  <c r="E10" i="4" s="1"/>
  <c r="I31" i="4" l="1"/>
  <c r="K35" i="4"/>
  <c r="K33" i="4" l="1"/>
  <c r="J33" i="4"/>
  <c r="I33" i="4"/>
  <c r="H33" i="4"/>
  <c r="G33" i="4"/>
  <c r="F33" i="4"/>
  <c r="K31" i="4" l="1"/>
  <c r="J31" i="4"/>
  <c r="H31" i="4"/>
  <c r="G31" i="4"/>
  <c r="F31" i="4"/>
  <c r="F29" i="4"/>
  <c r="G29" i="4"/>
  <c r="H29" i="4"/>
  <c r="I29" i="4"/>
  <c r="J29" i="4"/>
  <c r="J27" i="4"/>
  <c r="I27" i="4"/>
  <c r="H27" i="4"/>
  <c r="G27" i="4"/>
  <c r="F27" i="4"/>
  <c r="G25" i="4"/>
  <c r="G23" i="4"/>
  <c r="E34" i="4" l="1"/>
  <c r="E28" i="4"/>
  <c r="E30" i="4"/>
  <c r="E32" i="4"/>
  <c r="H23" i="4"/>
  <c r="K29" i="4" l="1"/>
  <c r="I21" i="4"/>
  <c r="I15" i="4"/>
  <c r="J23" i="4"/>
  <c r="G11" i="4"/>
  <c r="E24" i="4" l="1"/>
  <c r="J21" i="4"/>
  <c r="H11" i="4" l="1"/>
  <c r="E18" i="4"/>
  <c r="I11" i="4"/>
  <c r="J11" i="4"/>
  <c r="K11" i="4"/>
  <c r="F11" i="4"/>
  <c r="F13" i="4"/>
  <c r="G13" i="4"/>
  <c r="H13" i="4"/>
  <c r="I13" i="4"/>
  <c r="J13" i="4"/>
  <c r="K13" i="4"/>
  <c r="F15" i="4"/>
  <c r="G15" i="4"/>
  <c r="H15" i="4"/>
  <c r="J15" i="4"/>
  <c r="K15" i="4"/>
  <c r="F17" i="4"/>
  <c r="G17" i="4"/>
  <c r="H17" i="4"/>
  <c r="I17" i="4"/>
  <c r="J17" i="4"/>
  <c r="K17" i="4"/>
  <c r="F19" i="4"/>
  <c r="G19" i="4"/>
  <c r="H19" i="4"/>
  <c r="I19" i="4"/>
  <c r="J19" i="4"/>
  <c r="K19" i="4"/>
  <c r="F21" i="4"/>
  <c r="G21" i="4"/>
  <c r="H21" i="4"/>
  <c r="K21" i="4"/>
  <c r="F23" i="4"/>
  <c r="I23" i="4"/>
  <c r="K23" i="4"/>
  <c r="K27" i="4"/>
  <c r="H9" i="4"/>
  <c r="I9" i="4"/>
  <c r="I37" i="4" s="1"/>
  <c r="J9" i="4"/>
  <c r="J37" i="4" s="1"/>
  <c r="K9" i="4"/>
  <c r="F9" i="4"/>
  <c r="G9" i="4"/>
  <c r="G37" i="4" l="1"/>
  <c r="F37" i="4"/>
  <c r="F36" i="4" s="1"/>
  <c r="H37" i="4"/>
  <c r="H36" i="4" s="1"/>
  <c r="K37" i="4"/>
  <c r="K36" i="4" s="1"/>
  <c r="G36" i="4"/>
  <c r="J36" i="4"/>
  <c r="I36" i="4"/>
  <c r="E14" i="4"/>
  <c r="E16" i="4"/>
  <c r="E22" i="4"/>
  <c r="E26" i="4"/>
  <c r="E8" i="4"/>
  <c r="E12" i="4"/>
  <c r="E20" i="4"/>
  <c r="E36" i="4" l="1"/>
</calcChain>
</file>

<file path=xl/sharedStrings.xml><?xml version="1.0" encoding="utf-8"?>
<sst xmlns="http://schemas.openxmlformats.org/spreadsheetml/2006/main" count="78" uniqueCount="52">
  <si>
    <t>TOTAL</t>
  </si>
  <si>
    <t xml:space="preserve"> </t>
  </si>
  <si>
    <t>CRONOGRAMA FÍSICO-FINANCEIRO</t>
  </si>
  <si>
    <t>FÍSICO/ FINANCEIRO</t>
  </si>
  <si>
    <t>MÊS 1</t>
  </si>
  <si>
    <t>MÊS 2</t>
  </si>
  <si>
    <t>MÊS 3</t>
  </si>
  <si>
    <t>MÊS 4</t>
  </si>
  <si>
    <t>MÊS 5</t>
  </si>
  <si>
    <t>Físico %</t>
  </si>
  <si>
    <t>Financeiro</t>
  </si>
  <si>
    <t>Observações:</t>
  </si>
  <si>
    <t>ITEM</t>
  </si>
  <si>
    <t>CÓDIGO</t>
  </si>
  <si>
    <t>ETAPAS/DESCRIÇÃO</t>
  </si>
  <si>
    <t>MÊS 6</t>
  </si>
  <si>
    <t>TOTAL  ETAPAS</t>
  </si>
  <si>
    <t xml:space="preserve">VALOR DO CONVÊNIO: </t>
  </si>
  <si>
    <t>Assinatura do Prefeito</t>
  </si>
  <si>
    <t>CREA ou CAU</t>
  </si>
  <si>
    <t>PREFEITURA: PREFEITURA  MUNICIPAL DE BRAÚNAS/MG</t>
  </si>
  <si>
    <t>PRAZO DA OBRA: 06 MESES</t>
  </si>
  <si>
    <t>pela elaboração da planilha</t>
  </si>
  <si>
    <t xml:space="preserve">          Carimbo e assinatura do engenheiro responsável técnico</t>
  </si>
  <si>
    <t>PREFEITURA MUNICIPAL DE BRAÚNAS
ESTADO DE MINAS GERAIS
Rua São Bento, nº 401 – Centro – CEP 35.189-000
CNPJ nº 18.307.389/0001-88 – tel/fax (33) 3425-1155</t>
  </si>
  <si>
    <t xml:space="preserve"> DEMOLIÇÕES E REMOÇÕES</t>
  </si>
  <si>
    <t>OBRAS VIÁRIAS (PAVIMENTAÇÃO DE RUAS)</t>
  </si>
  <si>
    <t xml:space="preserve"> PISOS</t>
  </si>
  <si>
    <t xml:space="preserve"> PAISAGISMO</t>
  </si>
  <si>
    <t>DATA: 14/10/2019</t>
  </si>
  <si>
    <t xml:space="preserve">LOCAL: PRAÇA GERALDO PACHECO DE AGUIAR, CENTRO - MUNICÍPIO DE  BRAÚNAS/MG </t>
  </si>
  <si>
    <t>INSTALAÇÕES INICIAIS DA OBRA</t>
  </si>
  <si>
    <t>334</t>
  </si>
  <si>
    <t>314</t>
  </si>
  <si>
    <t>365</t>
  </si>
  <si>
    <t>TERRAPLENAGEM/TRABALHOS EM TERRA</t>
  </si>
  <si>
    <t>318</t>
  </si>
  <si>
    <t xml:space="preserve"> DRENAGEM</t>
  </si>
  <si>
    <t>ALVENARIAS E DIVISÕES</t>
  </si>
  <si>
    <t xml:space="preserve"> REVESTIMENTOS</t>
  </si>
  <si>
    <t xml:space="preserve"> ESTRUTURA DE CONCRETO</t>
  </si>
  <si>
    <t>367</t>
  </si>
  <si>
    <t>URBANIZAÇÃO E OBRAS COMPLEMENTARES</t>
  </si>
  <si>
    <t>309</t>
  </si>
  <si>
    <t xml:space="preserve"> BANCOS E MESAS</t>
  </si>
  <si>
    <t>349</t>
  </si>
  <si>
    <t>319</t>
  </si>
  <si>
    <t>INSTALAÇÃO ELÉTRICA, TELEFÔNICA E CFTV</t>
  </si>
  <si>
    <t>LIMPEZA GERAL</t>
  </si>
  <si>
    <t>PREFEITURA</t>
  </si>
  <si>
    <t>VALOR DA CONTRAPARTIDA:</t>
  </si>
  <si>
    <t>OBRA: REFORMA E REVITALIZAÇÃO DA PRAÇA GERALDO PACHECO DE AGUIAR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</si>
</sst>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&quot;R$ &quot;#,##0.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6" fillId="2" borderId="0" xfId="0" applyFont="1" applyFill="1"/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6" fillId="2" borderId="0" xfId="0" applyFont="1" applyFill="1" applyBorder="1"/>
    <xf numFmtId="0" fontId="4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3" fillId="2" borderId="2" xfId="0" applyFont="1" applyFill="1" applyBorder="1" applyAlignment="1">
      <alignment wrapText="1"/>
    </xf>
    <xf numFmtId="0" fontId="0" fillId="2" borderId="2" xfId="0" applyFill="1" applyBorder="1"/>
    <xf numFmtId="0" fontId="3" fillId="2" borderId="1" xfId="0" applyFont="1" applyFill="1" applyBorder="1" applyAlignment="1">
      <alignment wrapText="1"/>
    </xf>
    <xf numFmtId="10" fontId="0" fillId="2" borderId="0" xfId="0" applyNumberFormat="1" applyFill="1"/>
    <xf numFmtId="4" fontId="0" fillId="2" borderId="0" xfId="0" applyNumberFormat="1" applyFill="1"/>
    <xf numFmtId="0" fontId="2" fillId="2" borderId="0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/>
    </xf>
    <xf numFmtId="49" fontId="7" fillId="2" borderId="23" xfId="0" applyNumberFormat="1" applyFont="1" applyFill="1" applyBorder="1" applyAlignment="1">
      <alignment horizontal="center" vertical="top" wrapText="1"/>
    </xf>
    <xf numFmtId="0" fontId="0" fillId="2" borderId="0" xfId="0" applyFill="1" applyBorder="1" applyAlignment="1"/>
    <xf numFmtId="0" fontId="3" fillId="2" borderId="0" xfId="0" applyFont="1" applyFill="1" applyBorder="1"/>
    <xf numFmtId="0" fontId="4" fillId="2" borderId="0" xfId="0" applyFont="1" applyFill="1" applyBorder="1"/>
    <xf numFmtId="0" fontId="5" fillId="2" borderId="0" xfId="0" applyFont="1" applyFill="1" applyBorder="1"/>
    <xf numFmtId="0" fontId="0" fillId="2" borderId="4" xfId="0" applyFill="1" applyBorder="1" applyAlignment="1">
      <alignment vertical="center"/>
    </xf>
    <xf numFmtId="49" fontId="8" fillId="2" borderId="20" xfId="0" applyNumberFormat="1" applyFont="1" applyFill="1" applyBorder="1" applyAlignment="1">
      <alignment horizontal="center" vertical="top" wrapText="1"/>
    </xf>
    <xf numFmtId="49" fontId="8" fillId="2" borderId="23" xfId="0" applyNumberFormat="1" applyFont="1" applyFill="1" applyBorder="1" applyAlignment="1">
      <alignment horizontal="center" vertical="top" wrapText="1"/>
    </xf>
    <xf numFmtId="0" fontId="0" fillId="2" borderId="8" xfId="0" applyFill="1" applyBorder="1" applyAlignment="1">
      <alignment vertical="center"/>
    </xf>
    <xf numFmtId="0" fontId="0" fillId="2" borderId="4" xfId="0" applyFill="1" applyBorder="1" applyAlignment="1">
      <alignment vertical="center" wrapText="1"/>
    </xf>
    <xf numFmtId="0" fontId="0" fillId="2" borderId="7" xfId="0" applyFill="1" applyBorder="1" applyAlignment="1">
      <alignment vertical="center"/>
    </xf>
    <xf numFmtId="0" fontId="5" fillId="2" borderId="0" xfId="0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2" borderId="40" xfId="0" applyFill="1" applyBorder="1" applyAlignment="1">
      <alignment vertical="center"/>
    </xf>
    <xf numFmtId="10" fontId="5" fillId="2" borderId="23" xfId="0" applyNumberFormat="1" applyFont="1" applyFill="1" applyBorder="1" applyAlignment="1">
      <alignment vertical="center" wrapText="1"/>
    </xf>
    <xf numFmtId="165" fontId="7" fillId="2" borderId="23" xfId="0" applyNumberFormat="1" applyFont="1" applyFill="1" applyBorder="1" applyAlignment="1">
      <alignment vertical="center" wrapText="1"/>
    </xf>
    <xf numFmtId="10" fontId="7" fillId="2" borderId="23" xfId="0" applyNumberFormat="1" applyFont="1" applyFill="1" applyBorder="1" applyAlignment="1">
      <alignment vertical="center" wrapText="1"/>
    </xf>
    <xf numFmtId="10" fontId="9" fillId="2" borderId="23" xfId="0" applyNumberFormat="1" applyFont="1" applyFill="1" applyBorder="1" applyAlignment="1">
      <alignment vertical="center" wrapText="1"/>
    </xf>
    <xf numFmtId="10" fontId="9" fillId="2" borderId="23" xfId="1" applyNumberFormat="1" applyFont="1" applyFill="1" applyBorder="1" applyAlignment="1">
      <alignment vertical="center" wrapText="1"/>
    </xf>
    <xf numFmtId="10" fontId="9" fillId="2" borderId="35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165" fontId="9" fillId="2" borderId="23" xfId="0" applyNumberFormat="1" applyFont="1" applyFill="1" applyBorder="1" applyAlignment="1">
      <alignment vertical="center" wrapText="1"/>
    </xf>
    <xf numFmtId="165" fontId="5" fillId="2" borderId="35" xfId="0" applyNumberFormat="1" applyFont="1" applyFill="1" applyBorder="1" applyAlignment="1">
      <alignment vertical="center" wrapText="1"/>
    </xf>
    <xf numFmtId="10" fontId="5" fillId="2" borderId="23" xfId="1" applyNumberFormat="1" applyFont="1" applyFill="1" applyBorder="1" applyAlignment="1">
      <alignment vertical="center" wrapText="1"/>
    </xf>
    <xf numFmtId="10" fontId="5" fillId="2" borderId="35" xfId="0" applyNumberFormat="1" applyFont="1" applyFill="1" applyBorder="1" applyAlignment="1">
      <alignment vertical="center" wrapText="1"/>
    </xf>
    <xf numFmtId="10" fontId="4" fillId="2" borderId="35" xfId="0" applyNumberFormat="1" applyFont="1" applyFill="1" applyBorder="1" applyAlignment="1">
      <alignment vertical="center" wrapText="1"/>
    </xf>
    <xf numFmtId="10" fontId="10" fillId="2" borderId="35" xfId="0" applyNumberFormat="1" applyFont="1" applyFill="1" applyBorder="1" applyAlignment="1">
      <alignment vertical="center" wrapText="1"/>
    </xf>
    <xf numFmtId="165" fontId="9" fillId="2" borderId="35" xfId="0" applyNumberFormat="1" applyFont="1" applyFill="1" applyBorder="1" applyAlignment="1">
      <alignment vertical="center" wrapText="1"/>
    </xf>
    <xf numFmtId="165" fontId="7" fillId="2" borderId="35" xfId="0" applyNumberFormat="1" applyFont="1" applyFill="1" applyBorder="1" applyAlignment="1">
      <alignment vertical="center" wrapText="1"/>
    </xf>
    <xf numFmtId="165" fontId="5" fillId="2" borderId="20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165" fontId="7" fillId="2" borderId="33" xfId="0" applyNumberFormat="1" applyFont="1" applyFill="1" applyBorder="1" applyAlignment="1">
      <alignment vertical="center" wrapText="1"/>
    </xf>
    <xf numFmtId="165" fontId="7" fillId="2" borderId="30" xfId="0" applyNumberFormat="1" applyFont="1" applyFill="1" applyBorder="1" applyAlignment="1">
      <alignment vertical="center" wrapText="1"/>
    </xf>
    <xf numFmtId="10" fontId="7" fillId="2" borderId="35" xfId="0" applyNumberFormat="1" applyFont="1" applyFill="1" applyBorder="1" applyAlignment="1">
      <alignment vertical="center" wrapText="1"/>
    </xf>
    <xf numFmtId="10" fontId="5" fillId="2" borderId="23" xfId="0" applyNumberFormat="1" applyFont="1" applyFill="1" applyBorder="1" applyAlignment="1">
      <alignment horizontal="center" vertical="center" wrapText="1"/>
    </xf>
    <xf numFmtId="165" fontId="7" fillId="2" borderId="23" xfId="0" applyNumberFormat="1" applyFont="1" applyFill="1" applyBorder="1" applyAlignment="1">
      <alignment horizontal="center" vertical="center" wrapText="1"/>
    </xf>
    <xf numFmtId="165" fontId="3" fillId="2" borderId="31" xfId="0" applyNumberFormat="1" applyFont="1" applyFill="1" applyBorder="1" applyAlignment="1">
      <alignment horizontal="left" vertical="center"/>
    </xf>
    <xf numFmtId="165" fontId="3" fillId="2" borderId="35" xfId="0" applyNumberFormat="1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left" vertical="center"/>
    </xf>
    <xf numFmtId="165" fontId="3" fillId="2" borderId="23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43</xdr:row>
      <xdr:rowOff>171450</xdr:rowOff>
    </xdr:from>
    <xdr:to>
      <xdr:col>10</xdr:col>
      <xdr:colOff>837325</xdr:colOff>
      <xdr:row>44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47625" y="10629900"/>
          <a:ext cx="92964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Transportes e Obras Públicas  - SETOP - MG</a:t>
          </a: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Internet: www.transportes.mg.gov.br / E-mail: dco@transportes.mg.gov.br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Fone Geral: (31) 3239-0999 - Fax: (31) 3239-0899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Sede: Rua Manaus, nº 467 - Bairro Santa Efigênia - CEP 30150-350 - Belo Horizonte - MG</a:t>
          </a:r>
        </a:p>
      </xdr:txBody>
    </xdr:sp>
    <xdr:clientData/>
  </xdr:twoCellAnchor>
  <xdr:twoCellAnchor editAs="oneCell">
    <xdr:from>
      <xdr:col>0</xdr:col>
      <xdr:colOff>666750</xdr:colOff>
      <xdr:row>0</xdr:row>
      <xdr:rowOff>66676</xdr:rowOff>
    </xdr:from>
    <xdr:to>
      <xdr:col>2</xdr:col>
      <xdr:colOff>209550</xdr:colOff>
      <xdr:row>0</xdr:row>
      <xdr:rowOff>1095375</xdr:rowOff>
    </xdr:to>
    <xdr:pic>
      <xdr:nvPicPr>
        <xdr:cNvPr id="7" name="Imagem 6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546" t="-5155" r="-6818" b="-6186"/>
        <a:stretch/>
      </xdr:blipFill>
      <xdr:spPr bwMode="auto">
        <a:xfrm>
          <a:off x="666750" y="66676"/>
          <a:ext cx="933450" cy="10286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showGridLines="0" showZeros="0" tabSelected="1" view="pageBreakPreview" zoomScaleNormal="75" zoomScaleSheetLayoutView="100" workbookViewId="0">
      <selection activeCell="J5" sqref="J5:K5"/>
    </sheetView>
  </sheetViews>
  <sheetFormatPr defaultRowHeight="12.75" x14ac:dyDescent="0.2"/>
  <cols>
    <col min="1" max="1" width="10.5703125" style="2" customWidth="1"/>
    <col min="2" max="2" width="10.28515625" style="2" customWidth="1"/>
    <col min="3" max="3" width="51" style="2" customWidth="1"/>
    <col min="4" max="4" width="14.42578125" style="1" customWidth="1"/>
    <col min="5" max="5" width="13.28515625" style="1" customWidth="1"/>
    <col min="6" max="6" width="14.5703125" style="2" customWidth="1"/>
    <col min="7" max="7" width="14" style="2" customWidth="1"/>
    <col min="8" max="8" width="14.5703125" style="2" customWidth="1"/>
    <col min="9" max="9" width="13.7109375" style="2" customWidth="1"/>
    <col min="10" max="10" width="13.85546875" style="2" customWidth="1"/>
    <col min="11" max="11" width="12.5703125" style="2" customWidth="1"/>
    <col min="12" max="16384" width="9.140625" style="2"/>
  </cols>
  <sheetData>
    <row r="1" spans="1:11" ht="89.25" customHeight="1" thickBot="1" x14ac:dyDescent="0.25">
      <c r="A1" s="23"/>
      <c r="B1" s="91"/>
      <c r="C1" s="91"/>
      <c r="D1" s="92" t="s">
        <v>24</v>
      </c>
      <c r="E1" s="93"/>
      <c r="F1" s="93"/>
      <c r="G1" s="93"/>
      <c r="H1" s="93"/>
      <c r="I1" s="93"/>
      <c r="J1" s="23"/>
      <c r="K1" s="23"/>
    </row>
    <row r="2" spans="1:11" ht="22.5" customHeight="1" thickBot="1" x14ac:dyDescent="0.25">
      <c r="A2" s="61" t="s">
        <v>2</v>
      </c>
      <c r="B2" s="62"/>
      <c r="C2" s="62"/>
      <c r="D2" s="62"/>
      <c r="E2" s="62"/>
      <c r="F2" s="62"/>
      <c r="G2" s="62"/>
      <c r="H2" s="62"/>
      <c r="I2" s="62"/>
      <c r="J2" s="62"/>
      <c r="K2" s="63"/>
    </row>
    <row r="3" spans="1:11" ht="6.75" customHeight="1" thickBot="1" x14ac:dyDescent="0.25">
      <c r="A3" s="94"/>
      <c r="B3" s="95"/>
      <c r="C3" s="95"/>
      <c r="D3" s="95"/>
      <c r="E3" s="95"/>
      <c r="F3" s="95"/>
      <c r="G3" s="95"/>
      <c r="H3" s="95"/>
      <c r="I3" s="95"/>
      <c r="J3" s="95"/>
      <c r="K3" s="96"/>
    </row>
    <row r="4" spans="1:11" ht="20.25" customHeight="1" x14ac:dyDescent="0.2">
      <c r="A4" s="99" t="s">
        <v>20</v>
      </c>
      <c r="B4" s="97"/>
      <c r="C4" s="97"/>
      <c r="D4" s="97"/>
      <c r="E4" s="97"/>
      <c r="F4" s="97"/>
      <c r="G4" s="97"/>
      <c r="H4" s="100"/>
      <c r="I4" s="97" t="s">
        <v>29</v>
      </c>
      <c r="J4" s="97"/>
      <c r="K4" s="98"/>
    </row>
    <row r="5" spans="1:11" ht="18" customHeight="1" x14ac:dyDescent="0.2">
      <c r="A5" s="64" t="s">
        <v>51</v>
      </c>
      <c r="B5" s="65"/>
      <c r="C5" s="65"/>
      <c r="D5" s="72" t="s">
        <v>17</v>
      </c>
      <c r="E5" s="73"/>
      <c r="F5" s="59">
        <v>105000</v>
      </c>
      <c r="G5" s="74"/>
      <c r="H5" s="72" t="s">
        <v>50</v>
      </c>
      <c r="I5" s="73"/>
      <c r="J5" s="59">
        <v>38301.410000000003</v>
      </c>
      <c r="K5" s="60"/>
    </row>
    <row r="6" spans="1:11" ht="26.25" customHeight="1" thickBot="1" x14ac:dyDescent="0.25">
      <c r="A6" s="66"/>
      <c r="B6" s="67"/>
      <c r="C6" s="68"/>
      <c r="D6" s="69" t="s">
        <v>30</v>
      </c>
      <c r="E6" s="67"/>
      <c r="F6" s="70"/>
      <c r="G6" s="70"/>
      <c r="H6" s="71"/>
      <c r="I6" s="75" t="s">
        <v>21</v>
      </c>
      <c r="J6" s="76"/>
      <c r="K6" s="77"/>
    </row>
    <row r="7" spans="1:11" ht="36" customHeight="1" x14ac:dyDescent="0.2">
      <c r="A7" s="17" t="s">
        <v>12</v>
      </c>
      <c r="B7" s="18" t="s">
        <v>13</v>
      </c>
      <c r="C7" s="19" t="s">
        <v>14</v>
      </c>
      <c r="D7" s="20" t="s">
        <v>3</v>
      </c>
      <c r="E7" s="20" t="s">
        <v>16</v>
      </c>
      <c r="F7" s="18" t="s">
        <v>4</v>
      </c>
      <c r="G7" s="18" t="s">
        <v>5</v>
      </c>
      <c r="H7" s="18" t="s">
        <v>6</v>
      </c>
      <c r="I7" s="18" t="s">
        <v>7</v>
      </c>
      <c r="J7" s="18" t="s">
        <v>8</v>
      </c>
      <c r="K7" s="21" t="s">
        <v>15</v>
      </c>
    </row>
    <row r="8" spans="1:11" ht="14.25" customHeight="1" x14ac:dyDescent="0.2">
      <c r="A8" s="80">
        <v>1</v>
      </c>
      <c r="B8" s="101" t="s">
        <v>32</v>
      </c>
      <c r="C8" s="102" t="s">
        <v>31</v>
      </c>
      <c r="D8" s="22" t="s">
        <v>9</v>
      </c>
      <c r="E8" s="37">
        <f>E9/$E$37</f>
        <v>9.8780605159432822E-3</v>
      </c>
      <c r="F8" s="37">
        <v>1</v>
      </c>
      <c r="G8" s="40"/>
      <c r="H8" s="40"/>
      <c r="I8" s="41"/>
      <c r="J8" s="40"/>
      <c r="K8" s="42"/>
    </row>
    <row r="9" spans="1:11" ht="14.25" customHeight="1" x14ac:dyDescent="0.2">
      <c r="A9" s="80"/>
      <c r="B9" s="101"/>
      <c r="C9" s="102"/>
      <c r="D9" s="22" t="s">
        <v>10</v>
      </c>
      <c r="E9" s="43">
        <v>1415.54</v>
      </c>
      <c r="F9" s="43">
        <f t="shared" ref="F9:K9" si="0">F8*$E$9</f>
        <v>1415.54</v>
      </c>
      <c r="G9" s="44">
        <f t="shared" si="0"/>
        <v>0</v>
      </c>
      <c r="H9" s="43">
        <f t="shared" si="0"/>
        <v>0</v>
      </c>
      <c r="I9" s="44">
        <f t="shared" si="0"/>
        <v>0</v>
      </c>
      <c r="J9" s="44">
        <f t="shared" si="0"/>
        <v>0</v>
      </c>
      <c r="K9" s="45">
        <f t="shared" si="0"/>
        <v>0</v>
      </c>
    </row>
    <row r="10" spans="1:11" ht="14.25" customHeight="1" x14ac:dyDescent="0.2">
      <c r="A10" s="80">
        <v>2</v>
      </c>
      <c r="B10" s="101" t="s">
        <v>33</v>
      </c>
      <c r="C10" s="102" t="s">
        <v>25</v>
      </c>
      <c r="D10" s="83" t="s">
        <v>49</v>
      </c>
      <c r="E10" s="37">
        <f>E11/$E$37</f>
        <v>8.0648892428902136E-3</v>
      </c>
      <c r="F10" s="37">
        <v>1</v>
      </c>
      <c r="G10" s="37"/>
      <c r="H10" s="37"/>
      <c r="I10" s="46"/>
      <c r="J10" s="37"/>
      <c r="K10" s="47"/>
    </row>
    <row r="11" spans="1:11" ht="14.25" customHeight="1" x14ac:dyDescent="0.2">
      <c r="A11" s="80"/>
      <c r="B11" s="103"/>
      <c r="C11" s="102"/>
      <c r="D11" s="84"/>
      <c r="E11" s="43">
        <v>1155.71</v>
      </c>
      <c r="F11" s="43">
        <f t="shared" ref="F11:K11" si="1">F10*$E$11</f>
        <v>1155.71</v>
      </c>
      <c r="G11" s="43">
        <f t="shared" si="1"/>
        <v>0</v>
      </c>
      <c r="H11" s="43">
        <f t="shared" si="1"/>
        <v>0</v>
      </c>
      <c r="I11" s="43">
        <f t="shared" si="1"/>
        <v>0</v>
      </c>
      <c r="J11" s="43">
        <f t="shared" si="1"/>
        <v>0</v>
      </c>
      <c r="K11" s="45">
        <f t="shared" si="1"/>
        <v>0</v>
      </c>
    </row>
    <row r="12" spans="1:11" ht="14.25" customHeight="1" x14ac:dyDescent="0.2">
      <c r="A12" s="80">
        <v>3</v>
      </c>
      <c r="B12" s="101" t="s">
        <v>34</v>
      </c>
      <c r="C12" s="102" t="s">
        <v>35</v>
      </c>
      <c r="D12" s="22" t="s">
        <v>9</v>
      </c>
      <c r="E12" s="37">
        <f>E13/$E$37</f>
        <v>1.1578392703881979E-2</v>
      </c>
      <c r="F12" s="37">
        <v>1</v>
      </c>
      <c r="G12" s="37"/>
      <c r="H12" s="37"/>
      <c r="I12" s="46"/>
      <c r="J12" s="37"/>
      <c r="K12" s="48"/>
    </row>
    <row r="13" spans="1:11" ht="15" customHeight="1" x14ac:dyDescent="0.2">
      <c r="A13" s="80"/>
      <c r="B13" s="103"/>
      <c r="C13" s="102"/>
      <c r="D13" s="22" t="s">
        <v>10</v>
      </c>
      <c r="E13" s="43">
        <v>1659.2</v>
      </c>
      <c r="F13" s="43">
        <f t="shared" ref="F13:K13" si="2">F12*$E$13</f>
        <v>1659.2</v>
      </c>
      <c r="G13" s="43">
        <f t="shared" si="2"/>
        <v>0</v>
      </c>
      <c r="H13" s="43">
        <f t="shared" si="2"/>
        <v>0</v>
      </c>
      <c r="I13" s="43">
        <f t="shared" si="2"/>
        <v>0</v>
      </c>
      <c r="J13" s="43">
        <f t="shared" si="2"/>
        <v>0</v>
      </c>
      <c r="K13" s="45">
        <f t="shared" si="2"/>
        <v>0</v>
      </c>
    </row>
    <row r="14" spans="1:11" ht="14.25" customHeight="1" x14ac:dyDescent="0.2">
      <c r="A14" s="80">
        <v>4</v>
      </c>
      <c r="B14" s="101" t="s">
        <v>36</v>
      </c>
      <c r="C14" s="102" t="s">
        <v>37</v>
      </c>
      <c r="D14" s="22" t="s">
        <v>9</v>
      </c>
      <c r="E14" s="37">
        <f>E15/$E$37</f>
        <v>4.0322492290899306E-2</v>
      </c>
      <c r="F14" s="37">
        <v>1</v>
      </c>
      <c r="G14" s="37"/>
      <c r="H14" s="37"/>
      <c r="I14" s="46"/>
      <c r="J14" s="37"/>
      <c r="K14" s="49"/>
    </row>
    <row r="15" spans="1:11" ht="14.25" customHeight="1" x14ac:dyDescent="0.2">
      <c r="A15" s="80"/>
      <c r="B15" s="101"/>
      <c r="C15" s="102"/>
      <c r="D15" s="22" t="s">
        <v>10</v>
      </c>
      <c r="E15" s="43">
        <v>5778.27</v>
      </c>
      <c r="F15" s="43">
        <f t="shared" ref="F15:K15" si="3">F14*$E$15</f>
        <v>5778.27</v>
      </c>
      <c r="G15" s="43">
        <f t="shared" si="3"/>
        <v>0</v>
      </c>
      <c r="H15" s="43">
        <f t="shared" si="3"/>
        <v>0</v>
      </c>
      <c r="I15" s="43">
        <f t="shared" si="3"/>
        <v>0</v>
      </c>
      <c r="J15" s="43">
        <f t="shared" si="3"/>
        <v>0</v>
      </c>
      <c r="K15" s="50">
        <f t="shared" si="3"/>
        <v>0</v>
      </c>
    </row>
    <row r="16" spans="1:11" ht="14.25" customHeight="1" x14ac:dyDescent="0.2">
      <c r="A16" s="80">
        <v>5</v>
      </c>
      <c r="B16" s="111">
        <v>347</v>
      </c>
      <c r="C16" s="115" t="s">
        <v>26</v>
      </c>
      <c r="D16" s="22" t="s">
        <v>9</v>
      </c>
      <c r="E16" s="37">
        <f>E17/$E$37</f>
        <v>0.47925264657200511</v>
      </c>
      <c r="F16" s="39">
        <v>0.1</v>
      </c>
      <c r="G16" s="57">
        <v>0.2</v>
      </c>
      <c r="H16" s="37">
        <v>0.2</v>
      </c>
      <c r="I16" s="46">
        <v>0.2</v>
      </c>
      <c r="J16" s="37">
        <v>0.2</v>
      </c>
      <c r="K16" s="47">
        <v>0.1</v>
      </c>
    </row>
    <row r="17" spans="1:12" ht="14.25" customHeight="1" x14ac:dyDescent="0.2">
      <c r="A17" s="80"/>
      <c r="B17" s="111"/>
      <c r="C17" s="115"/>
      <c r="D17" s="22" t="s">
        <v>10</v>
      </c>
      <c r="E17" s="43">
        <v>68677.58</v>
      </c>
      <c r="F17" s="38">
        <f t="shared" ref="F17:K17" si="4">F16*$E$17</f>
        <v>6867.7580000000007</v>
      </c>
      <c r="G17" s="58">
        <f t="shared" si="4"/>
        <v>13735.516000000001</v>
      </c>
      <c r="H17" s="43">
        <f t="shared" si="4"/>
        <v>13735.516000000001</v>
      </c>
      <c r="I17" s="38">
        <f t="shared" si="4"/>
        <v>13735.516000000001</v>
      </c>
      <c r="J17" s="38">
        <f t="shared" si="4"/>
        <v>13735.516000000001</v>
      </c>
      <c r="K17" s="51">
        <f t="shared" si="4"/>
        <v>6867.7580000000007</v>
      </c>
    </row>
    <row r="18" spans="1:12" ht="14.25" customHeight="1" x14ac:dyDescent="0.2">
      <c r="A18" s="80">
        <v>6</v>
      </c>
      <c r="B18" s="111">
        <v>303</v>
      </c>
      <c r="C18" s="112" t="s">
        <v>38</v>
      </c>
      <c r="D18" s="22" t="s">
        <v>9</v>
      </c>
      <c r="E18" s="39">
        <f>E19/$E$37</f>
        <v>3.1241004537219837E-2</v>
      </c>
      <c r="F18" s="39">
        <v>1</v>
      </c>
      <c r="G18" s="39"/>
      <c r="H18" s="37">
        <v>0</v>
      </c>
      <c r="I18" s="46"/>
      <c r="J18" s="37"/>
      <c r="K18" s="47"/>
      <c r="L18" s="14"/>
    </row>
    <row r="19" spans="1:12" ht="14.25" customHeight="1" x14ac:dyDescent="0.2">
      <c r="A19" s="80"/>
      <c r="B19" s="111"/>
      <c r="C19" s="112"/>
      <c r="D19" s="22" t="s">
        <v>10</v>
      </c>
      <c r="E19" s="38">
        <v>4476.88</v>
      </c>
      <c r="F19" s="38">
        <f t="shared" ref="F19:K19" si="5">F18*$E$19</f>
        <v>4476.88</v>
      </c>
      <c r="G19" s="38">
        <f t="shared" si="5"/>
        <v>0</v>
      </c>
      <c r="H19" s="43">
        <f t="shared" si="5"/>
        <v>0</v>
      </c>
      <c r="I19" s="38">
        <f t="shared" si="5"/>
        <v>0</v>
      </c>
      <c r="J19" s="38">
        <f t="shared" si="5"/>
        <v>0</v>
      </c>
      <c r="K19" s="51">
        <f t="shared" si="5"/>
        <v>0</v>
      </c>
    </row>
    <row r="20" spans="1:12" ht="14.25" customHeight="1" x14ac:dyDescent="0.2">
      <c r="A20" s="80">
        <v>7</v>
      </c>
      <c r="B20" s="111">
        <v>357</v>
      </c>
      <c r="C20" s="112" t="s">
        <v>39</v>
      </c>
      <c r="D20" s="22" t="s">
        <v>9</v>
      </c>
      <c r="E20" s="39">
        <f>E21/$E$37</f>
        <v>7.1841582019325561E-3</v>
      </c>
      <c r="F20" s="39"/>
      <c r="G20" s="39">
        <v>1</v>
      </c>
      <c r="H20" s="37">
        <v>0</v>
      </c>
      <c r="I20" s="46"/>
      <c r="J20" s="37"/>
      <c r="K20" s="47"/>
    </row>
    <row r="21" spans="1:12" ht="14.25" customHeight="1" x14ac:dyDescent="0.2">
      <c r="A21" s="80"/>
      <c r="B21" s="111"/>
      <c r="C21" s="112"/>
      <c r="D21" s="22" t="s">
        <v>10</v>
      </c>
      <c r="E21" s="38">
        <v>1029.5</v>
      </c>
      <c r="F21" s="38">
        <f t="shared" ref="F21:K21" si="6">F20*$E$21</f>
        <v>0</v>
      </c>
      <c r="G21" s="38">
        <f t="shared" si="6"/>
        <v>1029.5</v>
      </c>
      <c r="H21" s="43">
        <f t="shared" si="6"/>
        <v>0</v>
      </c>
      <c r="I21" s="38">
        <f t="shared" si="6"/>
        <v>0</v>
      </c>
      <c r="J21" s="38">
        <f t="shared" si="6"/>
        <v>0</v>
      </c>
      <c r="K21" s="51">
        <f t="shared" si="6"/>
        <v>0</v>
      </c>
    </row>
    <row r="22" spans="1:12" ht="14.25" customHeight="1" x14ac:dyDescent="0.2">
      <c r="A22" s="80">
        <v>8</v>
      </c>
      <c r="B22" s="111">
        <v>325</v>
      </c>
      <c r="C22" s="112" t="s">
        <v>40</v>
      </c>
      <c r="D22" s="22" t="s">
        <v>9</v>
      </c>
      <c r="E22" s="39">
        <f>E23/$E$37</f>
        <v>2.1698321042340056E-3</v>
      </c>
      <c r="F22" s="39"/>
      <c r="G22" s="39">
        <v>1</v>
      </c>
      <c r="H22" s="39"/>
      <c r="I22" s="46"/>
      <c r="J22" s="37"/>
      <c r="K22" s="47"/>
    </row>
    <row r="23" spans="1:12" ht="14.25" customHeight="1" x14ac:dyDescent="0.2">
      <c r="A23" s="80"/>
      <c r="B23" s="111"/>
      <c r="C23" s="112"/>
      <c r="D23" s="22" t="s">
        <v>10</v>
      </c>
      <c r="E23" s="38">
        <v>310.94</v>
      </c>
      <c r="F23" s="38">
        <f t="shared" ref="F23:K23" si="7">F22*$E$23</f>
        <v>0</v>
      </c>
      <c r="G23" s="38">
        <f t="shared" si="7"/>
        <v>310.94</v>
      </c>
      <c r="H23" s="38">
        <f t="shared" si="7"/>
        <v>0</v>
      </c>
      <c r="I23" s="38">
        <f t="shared" si="7"/>
        <v>0</v>
      </c>
      <c r="J23" s="38">
        <f t="shared" si="7"/>
        <v>0</v>
      </c>
      <c r="K23" s="51">
        <f t="shared" si="7"/>
        <v>0</v>
      </c>
    </row>
    <row r="24" spans="1:12" ht="14.25" customHeight="1" x14ac:dyDescent="0.2">
      <c r="A24" s="80">
        <v>9</v>
      </c>
      <c r="B24" s="78">
        <v>351</v>
      </c>
      <c r="C24" s="89" t="s">
        <v>27</v>
      </c>
      <c r="D24" s="22" t="s">
        <v>9</v>
      </c>
      <c r="E24" s="39">
        <f>E25/$E$37</f>
        <v>2.0559462743597566E-2</v>
      </c>
      <c r="F24" s="38"/>
      <c r="G24" s="39">
        <v>1</v>
      </c>
      <c r="H24" s="38"/>
      <c r="I24" s="38"/>
      <c r="J24" s="38"/>
      <c r="K24" s="51"/>
    </row>
    <row r="25" spans="1:12" ht="14.25" customHeight="1" x14ac:dyDescent="0.2">
      <c r="A25" s="80"/>
      <c r="B25" s="79"/>
      <c r="C25" s="90"/>
      <c r="D25" s="22" t="s">
        <v>10</v>
      </c>
      <c r="E25" s="38">
        <v>2946.2</v>
      </c>
      <c r="F25" s="38"/>
      <c r="G25" s="38">
        <f>G24*$E$25</f>
        <v>2946.2</v>
      </c>
      <c r="H25" s="38"/>
      <c r="I25" s="38"/>
      <c r="J25" s="38"/>
      <c r="K25" s="51"/>
    </row>
    <row r="26" spans="1:12" ht="14.25" customHeight="1" x14ac:dyDescent="0.2">
      <c r="A26" s="80">
        <v>10</v>
      </c>
      <c r="B26" s="82" t="s">
        <v>41</v>
      </c>
      <c r="C26" s="81" t="s">
        <v>42</v>
      </c>
      <c r="D26" s="22" t="s">
        <v>9</v>
      </c>
      <c r="E26" s="39">
        <f>E27/$E$37</f>
        <v>0.13466671402605179</v>
      </c>
      <c r="F26" s="39">
        <v>0.1</v>
      </c>
      <c r="G26" s="39">
        <v>0.2</v>
      </c>
      <c r="H26" s="39">
        <v>0.25</v>
      </c>
      <c r="I26" s="46">
        <v>0.25</v>
      </c>
      <c r="J26" s="37">
        <v>0.2</v>
      </c>
      <c r="K26" s="47"/>
    </row>
    <row r="27" spans="1:12" ht="14.25" customHeight="1" x14ac:dyDescent="0.2">
      <c r="A27" s="80"/>
      <c r="B27" s="82"/>
      <c r="C27" s="81"/>
      <c r="D27" s="22" t="s">
        <v>10</v>
      </c>
      <c r="E27" s="38">
        <v>19297.93</v>
      </c>
      <c r="F27" s="38">
        <f t="shared" ref="F27:K27" si="8">F26*$E$27</f>
        <v>1929.7930000000001</v>
      </c>
      <c r="G27" s="38">
        <f t="shared" si="8"/>
        <v>3859.5860000000002</v>
      </c>
      <c r="H27" s="38">
        <f t="shared" si="8"/>
        <v>4824.4825000000001</v>
      </c>
      <c r="I27" s="38">
        <f t="shared" si="8"/>
        <v>4824.4825000000001</v>
      </c>
      <c r="J27" s="38">
        <f t="shared" si="8"/>
        <v>3859.5860000000002</v>
      </c>
      <c r="K27" s="51">
        <f t="shared" si="8"/>
        <v>0</v>
      </c>
    </row>
    <row r="28" spans="1:12" ht="14.25" customHeight="1" x14ac:dyDescent="0.2">
      <c r="A28" s="80">
        <v>11</v>
      </c>
      <c r="B28" s="82" t="s">
        <v>43</v>
      </c>
      <c r="C28" s="81" t="s">
        <v>44</v>
      </c>
      <c r="D28" s="22" t="s">
        <v>9</v>
      </c>
      <c r="E28" s="39">
        <f>E29/$E$37</f>
        <v>2.233285771577544E-2</v>
      </c>
      <c r="F28" s="39"/>
      <c r="G28" s="39"/>
      <c r="H28" s="39"/>
      <c r="I28" s="46"/>
      <c r="J28" s="37">
        <v>0.3</v>
      </c>
      <c r="K28" s="47">
        <v>0.7</v>
      </c>
    </row>
    <row r="29" spans="1:12" ht="14.25" customHeight="1" x14ac:dyDescent="0.2">
      <c r="A29" s="80"/>
      <c r="B29" s="82"/>
      <c r="C29" s="81"/>
      <c r="D29" s="22" t="s">
        <v>10</v>
      </c>
      <c r="E29" s="38">
        <v>3200.33</v>
      </c>
      <c r="F29" s="38">
        <f t="shared" ref="F29:K29" si="9">F28*$E$29</f>
        <v>0</v>
      </c>
      <c r="G29" s="55">
        <f t="shared" si="9"/>
        <v>0</v>
      </c>
      <c r="H29" s="38">
        <f t="shared" si="9"/>
        <v>0</v>
      </c>
      <c r="I29" s="55">
        <f t="shared" si="9"/>
        <v>0</v>
      </c>
      <c r="J29" s="38">
        <f t="shared" si="9"/>
        <v>960.09899999999993</v>
      </c>
      <c r="K29" s="54">
        <f t="shared" si="9"/>
        <v>2240.2309999999998</v>
      </c>
    </row>
    <row r="30" spans="1:12" ht="14.25" customHeight="1" x14ac:dyDescent="0.2">
      <c r="A30" s="85">
        <v>12</v>
      </c>
      <c r="B30" s="83" t="s">
        <v>45</v>
      </c>
      <c r="C30" s="87" t="s">
        <v>28</v>
      </c>
      <c r="D30" s="22" t="s">
        <v>9</v>
      </c>
      <c r="E30" s="39">
        <f>E31/$E$37</f>
        <v>2.2705498850290447E-2</v>
      </c>
      <c r="F30" s="39"/>
      <c r="G30" s="38"/>
      <c r="H30" s="38"/>
      <c r="I30" s="39"/>
      <c r="J30" s="39">
        <v>0.8</v>
      </c>
      <c r="K30" s="56">
        <v>0.2</v>
      </c>
    </row>
    <row r="31" spans="1:12" ht="14.25" customHeight="1" x14ac:dyDescent="0.2">
      <c r="A31" s="86"/>
      <c r="B31" s="84"/>
      <c r="C31" s="88"/>
      <c r="D31" s="22" t="s">
        <v>10</v>
      </c>
      <c r="E31" s="38">
        <v>3253.73</v>
      </c>
      <c r="F31" s="38">
        <f t="shared" ref="F31:K31" si="10">F30*$E$31</f>
        <v>0</v>
      </c>
      <c r="G31" s="38">
        <f t="shared" si="10"/>
        <v>0</v>
      </c>
      <c r="H31" s="38">
        <f t="shared" si="10"/>
        <v>0</v>
      </c>
      <c r="I31" s="38">
        <f t="shared" si="10"/>
        <v>0</v>
      </c>
      <c r="J31" s="38">
        <f t="shared" si="10"/>
        <v>2602.9840000000004</v>
      </c>
      <c r="K31" s="51">
        <f t="shared" si="10"/>
        <v>650.74600000000009</v>
      </c>
    </row>
    <row r="32" spans="1:12" ht="14.25" customHeight="1" x14ac:dyDescent="0.2">
      <c r="A32" s="85">
        <v>13</v>
      </c>
      <c r="B32" s="83" t="s">
        <v>46</v>
      </c>
      <c r="C32" s="87" t="s">
        <v>47</v>
      </c>
      <c r="D32" s="22" t="s">
        <v>9</v>
      </c>
      <c r="E32" s="39">
        <f>E33/$E$37</f>
        <v>0.15176933709165874</v>
      </c>
      <c r="F32" s="39"/>
      <c r="G32" s="39">
        <v>0.05</v>
      </c>
      <c r="H32" s="39">
        <v>0.15</v>
      </c>
      <c r="I32" s="39">
        <v>0.2</v>
      </c>
      <c r="J32" s="39">
        <v>0.25</v>
      </c>
      <c r="K32" s="56">
        <v>0.35</v>
      </c>
    </row>
    <row r="33" spans="1:13" ht="14.25" customHeight="1" x14ac:dyDescent="0.2">
      <c r="A33" s="86"/>
      <c r="B33" s="84"/>
      <c r="C33" s="88"/>
      <c r="D33" s="22" t="s">
        <v>10</v>
      </c>
      <c r="E33" s="38">
        <v>21748.76</v>
      </c>
      <c r="F33" s="38">
        <f t="shared" ref="F33:K33" si="11">F32*$E$33</f>
        <v>0</v>
      </c>
      <c r="G33" s="38">
        <f t="shared" si="11"/>
        <v>1087.4379999999999</v>
      </c>
      <c r="H33" s="38">
        <f t="shared" si="11"/>
        <v>3262.3139999999999</v>
      </c>
      <c r="I33" s="38">
        <f t="shared" si="11"/>
        <v>4349.7519999999995</v>
      </c>
      <c r="J33" s="38">
        <f t="shared" si="11"/>
        <v>5437.19</v>
      </c>
      <c r="K33" s="51">
        <f t="shared" si="11"/>
        <v>7612.0659999999989</v>
      </c>
    </row>
    <row r="34" spans="1:13" ht="14.25" customHeight="1" x14ac:dyDescent="0.2">
      <c r="A34" s="80">
        <v>14</v>
      </c>
      <c r="B34" s="78">
        <v>340</v>
      </c>
      <c r="C34" s="89" t="s">
        <v>48</v>
      </c>
      <c r="D34" s="22" t="s">
        <v>9</v>
      </c>
      <c r="E34" s="39">
        <f>E35/$E$37</f>
        <v>5.8274653403619682E-2</v>
      </c>
      <c r="F34" s="39"/>
      <c r="G34" s="39"/>
      <c r="H34" s="39"/>
      <c r="I34" s="46"/>
      <c r="J34" s="37"/>
      <c r="K34" s="47">
        <v>1</v>
      </c>
    </row>
    <row r="35" spans="1:13" ht="14.25" customHeight="1" x14ac:dyDescent="0.2">
      <c r="A35" s="80"/>
      <c r="B35" s="79"/>
      <c r="C35" s="90"/>
      <c r="D35" s="22" t="s">
        <v>10</v>
      </c>
      <c r="E35" s="38">
        <v>8350.84</v>
      </c>
      <c r="F35" s="38"/>
      <c r="G35" s="38"/>
      <c r="H35" s="38"/>
      <c r="I35" s="38"/>
      <c r="J35" s="38"/>
      <c r="K35" s="51">
        <f>K34*$E$35</f>
        <v>8350.84</v>
      </c>
    </row>
    <row r="36" spans="1:13" ht="14.25" customHeight="1" x14ac:dyDescent="0.2">
      <c r="A36" s="105" t="s">
        <v>0</v>
      </c>
      <c r="B36" s="106"/>
      <c r="C36" s="107"/>
      <c r="D36" s="29" t="s">
        <v>9</v>
      </c>
      <c r="E36" s="37">
        <f>E8+E10+E12++E14+E16+E18+E20+E22+E24+E26+E28+E30+E32+E34</f>
        <v>0.99999999999999989</v>
      </c>
      <c r="F36" s="37">
        <f t="shared" ref="F36:K36" si="12">F37/$E$37</f>
        <v>0.16247677535064034</v>
      </c>
      <c r="G36" s="37">
        <f t="shared" si="12"/>
        <v>0.16028579202395846</v>
      </c>
      <c r="H36" s="37">
        <f t="shared" si="12"/>
        <v>0.15228260838466279</v>
      </c>
      <c r="I36" s="37">
        <f t="shared" si="12"/>
        <v>0.15987107523924574</v>
      </c>
      <c r="J36" s="37">
        <f t="shared" si="12"/>
        <v>0.18559046278749106</v>
      </c>
      <c r="K36" s="47">
        <f t="shared" si="12"/>
        <v>0.17949328621400165</v>
      </c>
      <c r="L36" s="14"/>
    </row>
    <row r="37" spans="1:13" ht="13.5" customHeight="1" thickBot="1" x14ac:dyDescent="0.25">
      <c r="A37" s="108"/>
      <c r="B37" s="109"/>
      <c r="C37" s="110"/>
      <c r="D37" s="28" t="s">
        <v>10</v>
      </c>
      <c r="E37" s="52">
        <f t="shared" ref="E37:K37" si="13">E9+E11+E13+E15+E17+E19+E21+E23+E25+E27+E29+E31+E33+E35</f>
        <v>143301.41</v>
      </c>
      <c r="F37" s="52">
        <f t="shared" si="13"/>
        <v>23283.151000000005</v>
      </c>
      <c r="G37" s="52">
        <f t="shared" si="13"/>
        <v>22969.18</v>
      </c>
      <c r="H37" s="52">
        <f t="shared" si="13"/>
        <v>21822.3125</v>
      </c>
      <c r="I37" s="52">
        <f t="shared" si="13"/>
        <v>22909.750500000002</v>
      </c>
      <c r="J37" s="52">
        <f t="shared" si="13"/>
        <v>26595.375</v>
      </c>
      <c r="K37" s="53">
        <f t="shared" si="13"/>
        <v>25721.641</v>
      </c>
      <c r="L37" s="15"/>
    </row>
    <row r="38" spans="1:13" ht="6.75" customHeight="1" thickBot="1" x14ac:dyDescent="0.25">
      <c r="A38" s="30"/>
      <c r="B38" s="27"/>
      <c r="C38" s="27"/>
      <c r="D38" s="31"/>
      <c r="E38" s="31"/>
      <c r="F38" s="27"/>
      <c r="G38" s="36"/>
      <c r="H38" s="27"/>
      <c r="I38" s="27"/>
      <c r="J38" s="27"/>
      <c r="K38" s="32"/>
    </row>
    <row r="39" spans="1:13" ht="13.5" customHeight="1" x14ac:dyDescent="0.2">
      <c r="A39" s="9"/>
      <c r="B39" s="11"/>
      <c r="C39" s="11"/>
      <c r="D39" s="11"/>
      <c r="E39" s="11"/>
      <c r="F39" s="11"/>
      <c r="G39" s="9"/>
      <c r="H39" s="12"/>
      <c r="I39" s="12"/>
      <c r="J39" s="12"/>
      <c r="K39" s="4"/>
      <c r="M39" s="3" t="s">
        <v>1</v>
      </c>
    </row>
    <row r="40" spans="1:13" ht="12" customHeight="1" x14ac:dyDescent="0.2">
      <c r="A40" s="9"/>
      <c r="B40" s="10"/>
      <c r="C40" s="10"/>
      <c r="D40" s="9"/>
      <c r="E40" s="13"/>
      <c r="F40" s="10"/>
      <c r="G40" s="34"/>
      <c r="H40" s="24" t="s">
        <v>11</v>
      </c>
      <c r="I40" s="4"/>
      <c r="J40" s="4"/>
      <c r="K40" s="26"/>
    </row>
    <row r="41" spans="1:13" ht="12" customHeight="1" x14ac:dyDescent="0.2">
      <c r="A41" s="24"/>
      <c r="B41" s="113" t="s">
        <v>23</v>
      </c>
      <c r="C41" s="113"/>
      <c r="D41" s="5"/>
      <c r="E41" s="104" t="s">
        <v>19</v>
      </c>
      <c r="F41" s="104"/>
      <c r="G41" s="35"/>
      <c r="H41" s="4"/>
      <c r="I41" s="4"/>
      <c r="J41" s="4"/>
      <c r="K41" s="4"/>
    </row>
    <row r="42" spans="1:13" ht="12" customHeight="1" x14ac:dyDescent="0.2">
      <c r="A42" s="6"/>
      <c r="B42" s="6"/>
      <c r="C42" s="16" t="s">
        <v>22</v>
      </c>
      <c r="D42" s="5"/>
      <c r="E42" s="5"/>
      <c r="F42" s="4"/>
      <c r="G42" s="4"/>
      <c r="H42" s="4"/>
      <c r="I42" s="4"/>
      <c r="J42" s="4"/>
      <c r="K42" s="4"/>
    </row>
    <row r="43" spans="1:13" ht="13.5" customHeight="1" x14ac:dyDescent="0.2">
      <c r="A43" s="25"/>
      <c r="B43" s="114"/>
      <c r="C43" s="114"/>
      <c r="D43" s="7"/>
      <c r="E43" s="7"/>
      <c r="F43" s="8"/>
      <c r="G43" s="4"/>
      <c r="H43" s="4"/>
      <c r="I43" s="4"/>
      <c r="J43" s="4"/>
      <c r="K43" s="4"/>
    </row>
    <row r="44" spans="1:13" ht="14.25" customHeight="1" x14ac:dyDescent="0.2">
      <c r="A44" s="26"/>
      <c r="B44" s="104" t="s">
        <v>18</v>
      </c>
      <c r="C44" s="104"/>
      <c r="D44" s="33"/>
      <c r="E44" s="33"/>
      <c r="F44" s="4"/>
      <c r="G44" s="4"/>
      <c r="H44" s="4"/>
      <c r="I44" s="4"/>
      <c r="J44" s="4"/>
      <c r="K44" s="4"/>
    </row>
  </sheetData>
  <mergeCells count="61">
    <mergeCell ref="A16:A17"/>
    <mergeCell ref="C22:C23"/>
    <mergeCell ref="A26:A27"/>
    <mergeCell ref="C16:C17"/>
    <mergeCell ref="B16:B17"/>
    <mergeCell ref="C24:C25"/>
    <mergeCell ref="B24:B25"/>
    <mergeCell ref="A24:A25"/>
    <mergeCell ref="A12:A13"/>
    <mergeCell ref="B12:B13"/>
    <mergeCell ref="C12:C13"/>
    <mergeCell ref="A14:A15"/>
    <mergeCell ref="C14:C15"/>
    <mergeCell ref="B14:B15"/>
    <mergeCell ref="D10:D11"/>
    <mergeCell ref="E41:F41"/>
    <mergeCell ref="B44:C44"/>
    <mergeCell ref="A36:C37"/>
    <mergeCell ref="A18:A19"/>
    <mergeCell ref="B18:B19"/>
    <mergeCell ref="C18:C19"/>
    <mergeCell ref="B41:C41"/>
    <mergeCell ref="C20:C21"/>
    <mergeCell ref="C26:C27"/>
    <mergeCell ref="B20:B21"/>
    <mergeCell ref="B43:C43"/>
    <mergeCell ref="B22:B23"/>
    <mergeCell ref="A20:A21"/>
    <mergeCell ref="A22:A23"/>
    <mergeCell ref="B26:B27"/>
    <mergeCell ref="B8:B9"/>
    <mergeCell ref="C8:C9"/>
    <mergeCell ref="B10:B11"/>
    <mergeCell ref="C10:C11"/>
    <mergeCell ref="A8:A9"/>
    <mergeCell ref="A10:A11"/>
    <mergeCell ref="B1:C1"/>
    <mergeCell ref="D1:I1"/>
    <mergeCell ref="A3:K3"/>
    <mergeCell ref="I4:K4"/>
    <mergeCell ref="A4:H4"/>
    <mergeCell ref="B34:B35"/>
    <mergeCell ref="A34:A35"/>
    <mergeCell ref="A28:A29"/>
    <mergeCell ref="C28:C29"/>
    <mergeCell ref="B28:B29"/>
    <mergeCell ref="B30:B31"/>
    <mergeCell ref="A30:A31"/>
    <mergeCell ref="A32:A33"/>
    <mergeCell ref="B32:B33"/>
    <mergeCell ref="C30:C31"/>
    <mergeCell ref="C32:C33"/>
    <mergeCell ref="C34:C35"/>
    <mergeCell ref="J5:K5"/>
    <mergeCell ref="A2:K2"/>
    <mergeCell ref="A5:C6"/>
    <mergeCell ref="D6:H6"/>
    <mergeCell ref="D5:E5"/>
    <mergeCell ref="F5:G5"/>
    <mergeCell ref="H5:I5"/>
    <mergeCell ref="I6:K6"/>
  </mergeCells>
  <phoneticPr fontId="2" type="noConversion"/>
  <printOptions horizontalCentered="1"/>
  <pageMargins left="0.39370078740157483" right="0.19685039370078741" top="0.19685039370078741" bottom="0.19685039370078741" header="0.19685039370078741" footer="0"/>
  <pageSetup paperSize="9" scale="7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CRONOGRAMA FIS FINANC</vt:lpstr>
      <vt:lpstr>'MODELO CRONOGRAMA FIS FINANC'!Area_de_impressao</vt:lpstr>
    </vt:vector>
  </TitlesOfParts>
  <Company>Setop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Robson</cp:lastModifiedBy>
  <cp:lastPrinted>2019-11-14T16:34:19Z</cp:lastPrinted>
  <dcterms:created xsi:type="dcterms:W3CDTF">2006-09-22T13:55:22Z</dcterms:created>
  <dcterms:modified xsi:type="dcterms:W3CDTF">2019-12-05T02:09:06Z</dcterms:modified>
</cp:coreProperties>
</file>